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Ivan - SuporteADV\Documents\"/>
    </mc:Choice>
  </mc:AlternateContent>
  <xr:revisionPtr revIDLastSave="0" documentId="13_ncr:1_{F506DF98-AFFB-4E8B-A854-15A5C9ED7EC8}" xr6:coauthVersionLast="47" xr6:coauthVersionMax="47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Controle Processual" sheetId="1" r:id="rId1"/>
    <sheet name="Dashboard" sheetId="2" r:id="rId2"/>
    <sheet name="Legenda &amp; Instruções" sheetId="3" r:id="rId3"/>
    <sheet name="@suporteadv" sheetId="4" r:id="rId4"/>
  </sheets>
  <definedNames>
    <definedName name="_xlnm._FilterDatabase" localSheetId="0" hidden="1">'Controle Processual'!$A$3:$P$9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1" i="2" l="1"/>
  <c r="C19" i="2"/>
  <c r="U6" i="2"/>
  <c r="O46" i="2" s="1"/>
  <c r="B6" i="2"/>
  <c r="W5" i="2"/>
  <c r="O45" i="2" s="1"/>
  <c r="V5" i="2"/>
  <c r="O44" i="2" s="1"/>
  <c r="U5" i="2"/>
  <c r="W4" i="2"/>
  <c r="I46" i="2" s="1"/>
  <c r="V4" i="2"/>
  <c r="N12" i="2" s="1"/>
  <c r="U4" i="2"/>
  <c r="H12" i="2" s="1"/>
  <c r="W3" i="2"/>
  <c r="V3" i="2"/>
  <c r="O20" i="2" s="1"/>
  <c r="U3" i="2"/>
  <c r="O19" i="2" s="1"/>
  <c r="W2" i="2"/>
  <c r="I21" i="2" s="1"/>
  <c r="V2" i="2"/>
  <c r="I20" i="2" s="1"/>
  <c r="U2" i="2"/>
  <c r="I19" i="2" s="1"/>
  <c r="X1" i="2"/>
  <c r="C22" i="2" s="1"/>
  <c r="W1" i="2"/>
  <c r="C21" i="2" s="1"/>
  <c r="V1" i="2"/>
  <c r="C20" i="2" s="1"/>
  <c r="U1" i="2"/>
  <c r="B12" i="2" s="1"/>
  <c r="J9" i="1"/>
  <c r="J8" i="1"/>
  <c r="J7" i="1"/>
  <c r="J6" i="1"/>
  <c r="J5" i="1"/>
  <c r="J4" i="1"/>
  <c r="H6" i="2" l="1"/>
  <c r="I44" i="2"/>
  <c r="N6" i="2"/>
  <c r="I45" i="2"/>
</calcChain>
</file>

<file path=xl/sharedStrings.xml><?xml version="1.0" encoding="utf-8"?>
<sst xmlns="http://schemas.openxmlformats.org/spreadsheetml/2006/main" count="185" uniqueCount="145">
  <si>
    <t>IDENTIFICAÇÃO</t>
  </si>
  <si>
    <t>PROCESSUAL</t>
  </si>
  <si>
    <t>PRAZOS</t>
  </si>
  <si>
    <t>FINANCEIRO</t>
  </si>
  <si>
    <t>Nº do Processo</t>
  </si>
  <si>
    <t>Cliente</t>
  </si>
  <si>
    <t>Parte Contrária</t>
  </si>
  <si>
    <t>Objeto da Ação</t>
  </si>
  <si>
    <t>Foro / Comarca</t>
  </si>
  <si>
    <t>Sistema</t>
  </si>
  <si>
    <t>Fase Processual</t>
  </si>
  <si>
    <t>Status</t>
  </si>
  <si>
    <t>Próximo Prazo</t>
  </si>
  <si>
    <t>Dias Restantes</t>
  </si>
  <si>
    <t>Descrição da Tarefa</t>
  </si>
  <si>
    <t>Prioridade</t>
  </si>
  <si>
    <t>Responsável</t>
  </si>
  <si>
    <t>Honorários (R$)</t>
  </si>
  <si>
    <t>Status Pagamento</t>
  </si>
  <si>
    <t>Custas (R$)</t>
  </si>
  <si>
    <t>0001234-56.2023.8.26.0100</t>
  </si>
  <si>
    <t>Maria Oliveira</t>
  </si>
  <si>
    <t>Banco Crédito S/A</t>
  </si>
  <si>
    <t>Revisão Contratual</t>
  </si>
  <si>
    <t>São Paulo / SP</t>
  </si>
  <si>
    <t>ESAJ</t>
  </si>
  <si>
    <t>Instrução</t>
  </si>
  <si>
    <t>Ativo</t>
  </si>
  <si>
    <t>Audiência de instrução</t>
  </si>
  <si>
    <t>Alta</t>
  </si>
  <si>
    <t>Dr. João</t>
  </si>
  <si>
    <t>Parcelado</t>
  </si>
  <si>
    <t>0009876-12.2024.8.26.0200</t>
  </si>
  <si>
    <t>Carlos Mendes</t>
  </si>
  <si>
    <t>Seguradora XYZ</t>
  </si>
  <si>
    <t>Indenização por Danos</t>
  </si>
  <si>
    <t>Campinas / SP</t>
  </si>
  <si>
    <t>Recursal</t>
  </si>
  <si>
    <t>Apresentar contrarrazões</t>
  </si>
  <si>
    <t>Dra. Ana</t>
  </si>
  <si>
    <t>A pagar</t>
  </si>
  <si>
    <t>0003344-78.2022.4.03.6100</t>
  </si>
  <si>
    <t>Tech Solutions Ltda</t>
  </si>
  <si>
    <t>União Federal</t>
  </si>
  <si>
    <t>Mandado de Segurança</t>
  </si>
  <si>
    <t>PJe</t>
  </si>
  <si>
    <t>Inicial</t>
  </si>
  <si>
    <t>Juntar documentos complementares</t>
  </si>
  <si>
    <t>Média</t>
  </si>
  <si>
    <t>Pago</t>
  </si>
  <si>
    <t>0007788-99.2023.8.26.0500</t>
  </si>
  <si>
    <t>Ana Paula Souza</t>
  </si>
  <si>
    <t>Roberto Souza</t>
  </si>
  <si>
    <t>Divórcio Litigioso</t>
  </si>
  <si>
    <t>Santo André / SP</t>
  </si>
  <si>
    <t>Contestação</t>
  </si>
  <si>
    <t>Resposta à contestação</t>
  </si>
  <si>
    <t>Baixa</t>
  </si>
  <si>
    <t>0005566-33.2024.8.26.0300</t>
  </si>
  <si>
    <t>Comércio Bom Ltda</t>
  </si>
  <si>
    <t>Fornecedor ABC</t>
  </si>
  <si>
    <t>Cobrança</t>
  </si>
  <si>
    <t>Guarulhos / SP</t>
  </si>
  <si>
    <t>Em Acordo</t>
  </si>
  <si>
    <t>Minutar proposta de acordo</t>
  </si>
  <si>
    <t>Dr. Pedro</t>
  </si>
  <si>
    <t>0001122-44.2021.8.26.0001</t>
  </si>
  <si>
    <t>Fábio Rodrigues</t>
  </si>
  <si>
    <t>Construtora RJ</t>
  </si>
  <si>
    <t>Danos Materiais</t>
  </si>
  <si>
    <t>Rio de Janeiro/RJ</t>
  </si>
  <si>
    <t>e-JUR</t>
  </si>
  <si>
    <t>Suspenso</t>
  </si>
  <si>
    <t>Aguardar pauta de julgamento</t>
  </si>
  <si>
    <t xml:space="preserve">  📁  Total de Processos</t>
  </si>
  <si>
    <t xml:space="preserve">  💰  Honorários Totais</t>
  </si>
  <si>
    <t xml:space="preserve">  ⚠  A Receber</t>
  </si>
  <si>
    <t xml:space="preserve">  ✅  Processos Ativos</t>
  </si>
  <si>
    <t xml:space="preserve">  🔴  Prazos Urgentes (≤3d)</t>
  </si>
  <si>
    <t xml:space="preserve">  🟡  Atenção (4–11 dias)</t>
  </si>
  <si>
    <t xml:space="preserve">  Processos por Status</t>
  </si>
  <si>
    <t xml:space="preserve">  Processos por Prioridade</t>
  </si>
  <si>
    <t xml:space="preserve">  Status de Pagamento</t>
  </si>
  <si>
    <t>Qtd</t>
  </si>
  <si>
    <t>Pagamento</t>
  </si>
  <si>
    <t>Encerrado</t>
  </si>
  <si>
    <t xml:space="preserve">  Alerta de Prazos</t>
  </si>
  <si>
    <t xml:space="preserve">  Resumo Financeiro</t>
  </si>
  <si>
    <t>🔴  Urgente  (≤ 3 dias)</t>
  </si>
  <si>
    <t>Total de Honorários</t>
  </si>
  <si>
    <t>🟡  Atenção  (4–11 dias)</t>
  </si>
  <si>
    <t>Total de Custas</t>
  </si>
  <si>
    <t>🟢  OK       (≥ 12 dias)</t>
  </si>
  <si>
    <t>A Receber</t>
  </si>
  <si>
    <t>Atualizado automaticamente com os dados da aba 'Controle Processual'  ·  02/05/2026</t>
  </si>
  <si>
    <t>LEGENDA &amp; INSTRUÇÕES DE USO</t>
  </si>
  <si>
    <t>🎨  CORES — PRÓXIMO PRAZO</t>
  </si>
  <si>
    <t>🔴  Vermelho</t>
  </si>
  <si>
    <t>Prazo em até 3 dias — URGENTE!</t>
  </si>
  <si>
    <t>🟡  Amarelo</t>
  </si>
  <si>
    <t>Prazo entre 4 e 11 dias — Atenção</t>
  </si>
  <si>
    <t>🟢  Verde</t>
  </si>
  <si>
    <t>Prazo em 12 dias ou mais — OK</t>
  </si>
  <si>
    <t>🖥  SISTEMAS</t>
  </si>
  <si>
    <t>Sistema do TJSP (São Paulo)</t>
  </si>
  <si>
    <t>Processo Judicial eletrônico — TRFs e alguns TJs</t>
  </si>
  <si>
    <t>Sistema do TJ-RJ</t>
  </si>
  <si>
    <t>Projudi</t>
  </si>
  <si>
    <t>Sistema de alguns tribunais estaduais</t>
  </si>
  <si>
    <t>e-Proc</t>
  </si>
  <si>
    <t>Sistema dos TRFs da 1ª e 4ª Região</t>
  </si>
  <si>
    <t>Outro</t>
  </si>
  <si>
    <t>Qualquer outro sistema não listado</t>
  </si>
  <si>
    <t>📋  FASES PROCESSUAIS</t>
  </si>
  <si>
    <t>Petição inicial protocolada, aguardando despacho</t>
  </si>
  <si>
    <t>Prazo ou fase de resposta do réu</t>
  </si>
  <si>
    <t>Fase probatória — perícias, audiências</t>
  </si>
  <si>
    <t>Processo em grau de recurso</t>
  </si>
  <si>
    <t>Cumprimento de Sentença</t>
  </si>
  <si>
    <t>Execução da decisão transitada</t>
  </si>
  <si>
    <t>Transitado em Julgado</t>
  </si>
  <si>
    <t>Processo definitivamente encerrado</t>
  </si>
  <si>
    <t>💰  STATUS DE PAGAMENTO</t>
  </si>
  <si>
    <t>Honorários ainda não recebidos</t>
  </si>
  <si>
    <t>Honorários integralmente recebidos</t>
  </si>
  <si>
    <t>Recebimento parcelado em curso</t>
  </si>
  <si>
    <t>⚡  DICAS DE USO</t>
  </si>
  <si>
    <t>Filtros</t>
  </si>
  <si>
    <t>Use Ctrl+Shift+L para filtrar por Status, Responsável ou Prioridade</t>
  </si>
  <si>
    <t>Nova linha</t>
  </si>
  <si>
    <t>Insira dados a partir da linha 4; a coluna J (Dias Restantes) é calculada automaticamente</t>
  </si>
  <si>
    <t>Cores</t>
  </si>
  <si>
    <t>As cores de prazo se atualizam automaticamente ao abrir o arquivo</t>
  </si>
  <si>
    <t>Datas</t>
  </si>
  <si>
    <t>Insira datas no formato DD/MM/AAAA na coluna I</t>
  </si>
  <si>
    <t>Coluna F — selecione o sistema processual do tribunal pelo menu suspenso</t>
  </si>
  <si>
    <t>PROJUDI</t>
  </si>
  <si>
    <t>EPROC</t>
  </si>
  <si>
    <t>⚖️  CONTROLE PROCESSUAL  ·  @suporteadv</t>
  </si>
  <si>
    <t>⚖️  DASHBOARD  ·  CONTROLE PROCESSUAL</t>
  </si>
  <si>
    <t>SUGESTÃO: todos os dias faça uma cópia de segurança desta planilha em um local/pasta diferente.</t>
  </si>
  <si>
    <t>Suporte Remoto de TI para
Advogados e Peritos</t>
  </si>
  <si>
    <t>Siga no Instagram @suporteadv</t>
  </si>
  <si>
    <t>Fale agora no WhatsApp: (71) 98295-1111</t>
  </si>
  <si>
    <r>
      <t xml:space="preserve">Agilize sua rotina jurídica com nosso suporte de informática especializado para a Advocacia! 
Com a nossa assistência remota, você tem acesso a soluções rápidas e eficientes para suas demandas de </t>
    </r>
    <r>
      <rPr>
        <b/>
        <sz val="17"/>
        <color rgb="FF8F00FF"/>
        <rFont val="ubuntu"/>
      </rPr>
      <t>configuração de certificado digital para PJE, ESAJ, PROJUDI, EPROC, SHODO, JAVA, PjeOffice</t>
    </r>
    <r>
      <rPr>
        <b/>
        <sz val="17"/>
        <color theme="1"/>
        <rFont val="ubuntu"/>
      </rPr>
      <t xml:space="preserve"> e diversas demandas de informática, sem sair de casa ou escritório.
</t>
    </r>
    <r>
      <rPr>
        <b/>
        <sz val="20"/>
        <rFont val="ubuntu"/>
      </rPr>
      <t>Vantagens do Suporte Remoto:</t>
    </r>
    <r>
      <rPr>
        <b/>
        <sz val="20"/>
        <color rgb="FF002060"/>
        <rFont val="ubuntu"/>
      </rPr>
      <t xml:space="preserve">
</t>
    </r>
    <r>
      <rPr>
        <b/>
        <sz val="20"/>
        <color rgb="FF008F7F"/>
        <rFont val="ubuntu"/>
      </rPr>
      <t xml:space="preserve">Resolução de Problemas mais rápido: </t>
    </r>
    <r>
      <rPr>
        <b/>
        <sz val="17"/>
        <color theme="1"/>
        <rFont val="ubuntu"/>
      </rPr>
      <t xml:space="preserve">Não perca prazos importantes por problemas técnicos. Estamos prontos para atender sua demanda com soluções imediatas.
</t>
    </r>
    <r>
      <rPr>
        <b/>
        <sz val="20"/>
        <color rgb="FF008F7F"/>
        <rFont val="ubuntu"/>
      </rPr>
      <t>Expertise Jurídica:</t>
    </r>
    <r>
      <rPr>
        <b/>
        <sz val="20"/>
        <color theme="1"/>
        <rFont val="ubuntu"/>
      </rPr>
      <t xml:space="preserve"> </t>
    </r>
    <r>
      <rPr>
        <b/>
        <sz val="17"/>
        <color theme="1"/>
        <rFont val="ubuntu"/>
      </rPr>
      <t xml:space="preserve">Entendemos o seu mundo! Nossos especialistas estão familiarizados com os sistemas e processos jurídicos, proporcionando um serviço sob medida para suas necessidades.
</t>
    </r>
    <r>
      <rPr>
        <b/>
        <sz val="20"/>
        <color rgb="FF008F7F"/>
        <rFont val="ubuntu"/>
      </rPr>
      <t>Atendimento Nacional e Internacional:</t>
    </r>
    <r>
      <rPr>
        <b/>
        <sz val="17"/>
        <color rgb="FF002060"/>
        <rFont val="ubuntu"/>
      </rPr>
      <t xml:space="preserve"> </t>
    </r>
    <r>
      <rPr>
        <b/>
        <sz val="17"/>
        <color theme="1"/>
        <rFont val="ubuntu"/>
      </rPr>
      <t xml:space="preserve">Onde quer que você esteja no Brasil ou no mundo, estamos disponíveis para ajudar. Nosso serviço de suporte está ativo das </t>
    </r>
    <r>
      <rPr>
        <b/>
        <sz val="17"/>
        <color rgb="FF8F00FF"/>
        <rFont val="ubuntu"/>
      </rPr>
      <t>7h às 23h50</t>
    </r>
    <r>
      <rPr>
        <b/>
        <sz val="17"/>
        <color theme="1"/>
        <rFont val="ubuntu"/>
      </rPr>
      <t xml:space="preserve">, todos os dias, garantindo que a justiça nunca pare.
Não deixe que a tecnologia seja um obstáculo - ela é a sua aliada com o nosso suporte! Entre em contato agora e resolva aquela pendência de informática.
E se precisa </t>
    </r>
    <r>
      <rPr>
        <b/>
        <sz val="17"/>
        <color rgb="FF8F00FF"/>
        <rFont val="ubuntu"/>
      </rPr>
      <t>comprar ou renovar o seu certificado digital</t>
    </r>
    <r>
      <rPr>
        <b/>
        <sz val="17"/>
        <color theme="1"/>
        <rFont val="ubuntu"/>
      </rPr>
      <t>, aqui também é possível, nossos preços são maravilhosos!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</si>
</sst>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dias&quot;"/>
    <numFmt numFmtId="165" formatCode="&quot;R$ &quot;#,##0.00"/>
    <numFmt numFmtId="166" formatCode="&quot;R$&quot;#,##0.00"/>
  </numFmts>
  <fonts count="44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CCCCCC"/>
      <name val="Cambria"/>
      <family val="1"/>
    </font>
    <font>
      <b/>
      <sz val="18"/>
      <color rgb="FFFFFFFF"/>
      <name val="Arial"/>
      <family val="2"/>
    </font>
    <font>
      <b/>
      <sz val="9"/>
      <color rgb="FF555555"/>
      <name val="Arial"/>
      <family val="2"/>
    </font>
    <font>
      <b/>
      <sz val="22"/>
      <color rgb="FF2E4D8A"/>
      <name val="Arial"/>
      <family val="2"/>
    </font>
    <font>
      <b/>
      <sz val="22"/>
      <color rgb="FF27AE60"/>
      <name val="Arial"/>
      <family val="2"/>
    </font>
    <font>
      <b/>
      <sz val="22"/>
      <color rgb="FFC0392B"/>
      <name val="Arial"/>
      <family val="2"/>
    </font>
    <font>
      <b/>
      <sz val="22"/>
      <color rgb="FFF39C12"/>
      <name val="Arial"/>
      <family val="2"/>
    </font>
    <font>
      <b/>
      <sz val="9"/>
      <color rgb="FF2E4D8A"/>
      <name val="Arial"/>
      <family val="2"/>
    </font>
    <font>
      <b/>
      <sz val="10"/>
      <color rgb="FFC0392B"/>
      <name val="Arial"/>
      <family val="2"/>
    </font>
    <font>
      <b/>
      <sz val="14"/>
      <color rgb="FFC0392B"/>
      <name val="Arial"/>
      <family val="2"/>
    </font>
    <font>
      <sz val="9"/>
      <color rgb="FF555555"/>
      <name val="Arial"/>
      <family val="2"/>
    </font>
    <font>
      <b/>
      <sz val="11"/>
      <color rgb="FF27AE60"/>
      <name val="Arial"/>
      <family val="2"/>
    </font>
    <font>
      <b/>
      <sz val="10"/>
      <color rgb="FFF39C12"/>
      <name val="Arial"/>
      <family val="2"/>
    </font>
    <font>
      <b/>
      <sz val="14"/>
      <color rgb="FFF39C12"/>
      <name val="Arial"/>
      <family val="2"/>
    </font>
    <font>
      <b/>
      <sz val="11"/>
      <color rgb="FF2E4D8A"/>
      <name val="Arial"/>
      <family val="2"/>
    </font>
    <font>
      <b/>
      <sz val="10"/>
      <color rgb="FF27AE60"/>
      <name val="Arial"/>
      <family val="2"/>
    </font>
    <font>
      <b/>
      <sz val="14"/>
      <color rgb="FF27AE60"/>
      <name val="Arial"/>
      <family val="2"/>
    </font>
    <font>
      <b/>
      <sz val="11"/>
      <color rgb="FFC0392B"/>
      <name val="Arial"/>
      <family val="2"/>
    </font>
    <font>
      <i/>
      <sz val="8"/>
      <color rgb="FFAAAAAA"/>
      <name val="Arial"/>
      <family val="2"/>
    </font>
    <font>
      <b/>
      <sz val="13"/>
      <color rgb="FFFFFFFF"/>
      <name val="Arial"/>
      <family val="2"/>
    </font>
    <font>
      <sz val="10"/>
      <color rgb="FF333333"/>
      <name val="Arial"/>
      <family val="2"/>
    </font>
    <font>
      <sz val="10"/>
      <color rgb="FF444444"/>
      <name val="Arial"/>
      <family val="2"/>
    </font>
    <font>
      <b/>
      <sz val="10"/>
      <color rgb="FF1A2B4A"/>
      <name val="Arial"/>
      <family val="2"/>
    </font>
    <font>
      <u/>
      <sz val="11"/>
      <color theme="10"/>
      <name val="Calibri"/>
      <family val="2"/>
      <charset val="1"/>
    </font>
    <font>
      <b/>
      <sz val="22"/>
      <color theme="0"/>
      <name val="Calibri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rgb="FFFF0000"/>
      <name val="Arial"/>
      <family val="2"/>
    </font>
    <font>
      <b/>
      <sz val="20"/>
      <color theme="10"/>
      <name val="Calibri"/>
      <family val="2"/>
    </font>
    <font>
      <b/>
      <sz val="17"/>
      <color theme="1"/>
      <name val="ubuntu"/>
    </font>
    <font>
      <b/>
      <sz val="28"/>
      <color rgb="FF002060"/>
      <name val="ubuntu"/>
    </font>
    <font>
      <b/>
      <sz val="20"/>
      <color theme="10"/>
      <name val="Roboto"/>
    </font>
    <font>
      <b/>
      <sz val="17"/>
      <color rgb="FF002060"/>
      <name val="ubuntu"/>
    </font>
    <font>
      <b/>
      <sz val="17"/>
      <color rgb="FF8F00FF"/>
      <name val="ubuntu"/>
    </font>
    <font>
      <b/>
      <sz val="20"/>
      <color theme="1"/>
      <name val="ubuntu"/>
    </font>
    <font>
      <b/>
      <sz val="20"/>
      <name val="ubuntu"/>
    </font>
    <font>
      <b/>
      <sz val="20"/>
      <color rgb="FF008F7F"/>
      <name val="ubuntu"/>
    </font>
    <font>
      <b/>
      <sz val="20"/>
      <color rgb="FF002060"/>
      <name val="ubuntu"/>
    </font>
  </fonts>
  <fills count="18">
    <fill>
      <patternFill patternType="none"/>
    </fill>
    <fill>
      <patternFill patternType="gray125"/>
    </fill>
    <fill>
      <patternFill patternType="solid">
        <fgColor rgb="FF1A2B4A"/>
        <bgColor rgb="FF333333"/>
      </patternFill>
    </fill>
    <fill>
      <patternFill patternType="solid">
        <fgColor rgb="FF2E4D8A"/>
        <bgColor rgb="FF444444"/>
      </patternFill>
    </fill>
    <fill>
      <patternFill patternType="solid">
        <fgColor rgb="FFC8A951"/>
        <bgColor rgb="FF9BBB59"/>
      </patternFill>
    </fill>
    <fill>
      <patternFill patternType="solid">
        <fgColor rgb="FFFFFFFF"/>
        <bgColor rgb="FFF9F9F9"/>
      </patternFill>
    </fill>
    <fill>
      <patternFill patternType="solid">
        <fgColor rgb="FFF5F8FC"/>
        <bgColor rgb="FFF9F9F9"/>
      </patternFill>
    </fill>
    <fill>
      <patternFill patternType="solid">
        <fgColor rgb="FFF0F4FA"/>
        <bgColor rgb="FFF5F8FC"/>
      </patternFill>
    </fill>
    <fill>
      <patternFill patternType="solid">
        <fgColor rgb="FFFADBD8"/>
        <bgColor rgb="FFEEEEEE"/>
      </patternFill>
    </fill>
    <fill>
      <patternFill patternType="solid">
        <fgColor rgb="FFFEF9E7"/>
        <bgColor rgb="FFF9F9F9"/>
      </patternFill>
    </fill>
    <fill>
      <patternFill patternType="solid">
        <fgColor rgb="FFD5F5E3"/>
        <bgColor rgb="FFEEEEEE"/>
      </patternFill>
    </fill>
    <fill>
      <patternFill patternType="solid">
        <fgColor theme="1"/>
        <bgColor rgb="FF333333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rgb="FF444444"/>
      </patternFill>
    </fill>
    <fill>
      <patternFill patternType="solid">
        <fgColor rgb="FF008F7F"/>
        <bgColor rgb="FF9BBB59"/>
      </patternFill>
    </fill>
    <fill>
      <patternFill patternType="solid">
        <fgColor rgb="FF002060"/>
        <bgColor rgb="FF33333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C5CDD9"/>
      </left>
      <right style="thin">
        <color rgb="FFC5CDD9"/>
      </right>
      <top style="thin">
        <color rgb="FFC5CDD9"/>
      </top>
      <bottom style="medium">
        <color rgb="FF1A2B4A"/>
      </bottom>
      <diagonal/>
    </border>
    <border>
      <left style="thin">
        <color rgb="FFC5CDD9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2E4D8A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27AE60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C0392B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F39C12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n">
        <color rgb="FFC5CDD9"/>
      </left>
      <right/>
      <top style="thin">
        <color rgb="FFC5CDD9"/>
      </top>
      <bottom style="thin">
        <color rgb="FFC5CDD9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72">
    <xf numFmtId="0" fontId="0" fillId="0" borderId="0" xfId="0"/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165" fontId="3" fillId="5" borderId="2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vertical="center"/>
    </xf>
    <xf numFmtId="14" fontId="3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165" fontId="3" fillId="6" borderId="2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7" borderId="3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 indent="1"/>
    </xf>
    <xf numFmtId="0" fontId="12" fillId="7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indent="1"/>
    </xf>
    <xf numFmtId="0" fontId="12" fillId="5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vertical="center" indent="1"/>
    </xf>
    <xf numFmtId="0" fontId="15" fillId="5" borderId="2" xfId="0" applyFont="1" applyFill="1" applyBorder="1" applyAlignment="1">
      <alignment vertical="center" inden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5" fillId="8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0" fontId="0" fillId="12" borderId="0" xfId="0" applyFill="1"/>
    <xf numFmtId="0" fontId="3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Alignment="1">
      <alignment vertical="center"/>
    </xf>
    <xf numFmtId="0" fontId="29" fillId="11" borderId="0" xfId="1" applyFont="1" applyFill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7" fillId="7" borderId="3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1" fontId="8" fillId="7" borderId="3" xfId="0" applyNumberFormat="1" applyFont="1" applyFill="1" applyBorder="1" applyAlignment="1">
      <alignment horizontal="center" vertical="center"/>
    </xf>
    <xf numFmtId="166" fontId="9" fillId="7" borderId="4" xfId="0" applyNumberFormat="1" applyFont="1" applyFill="1" applyBorder="1" applyAlignment="1">
      <alignment horizontal="center" vertical="center"/>
    </xf>
    <xf numFmtId="166" fontId="10" fillId="7" borderId="5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vertical="center"/>
    </xf>
    <xf numFmtId="1" fontId="9" fillId="7" borderId="4" xfId="0" applyNumberFormat="1" applyFont="1" applyFill="1" applyBorder="1" applyAlignment="1">
      <alignment horizontal="center" vertical="center"/>
    </xf>
    <xf numFmtId="1" fontId="10" fillId="7" borderId="5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indent="1"/>
    </xf>
    <xf numFmtId="0" fontId="20" fillId="10" borderId="7" xfId="0" applyFont="1" applyFill="1" applyBorder="1" applyAlignment="1">
      <alignment vertical="center" indent="2"/>
    </xf>
    <xf numFmtId="0" fontId="21" fillId="10" borderId="7" xfId="0" applyFont="1" applyFill="1" applyBorder="1" applyAlignment="1">
      <alignment horizontal="center" vertical="center"/>
    </xf>
    <xf numFmtId="166" fontId="22" fillId="7" borderId="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8" borderId="7" xfId="0" applyFont="1" applyFill="1" applyBorder="1" applyAlignment="1">
      <alignment vertical="center" indent="2"/>
    </xf>
    <xf numFmtId="0" fontId="14" fillId="8" borderId="7" xfId="0" applyFont="1" applyFill="1" applyBorder="1" applyAlignment="1">
      <alignment horizontal="center" vertical="center"/>
    </xf>
    <xf numFmtId="166" fontId="16" fillId="7" borderId="7" xfId="0" applyNumberFormat="1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vertical="center" indent="2"/>
    </xf>
    <xf numFmtId="0" fontId="18" fillId="9" borderId="7" xfId="0" applyFont="1" applyFill="1" applyBorder="1" applyAlignment="1">
      <alignment horizontal="center" vertical="center"/>
    </xf>
    <xf numFmtId="166" fontId="19" fillId="5" borderId="7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0" fillId="16" borderId="0" xfId="0" applyFill="1"/>
    <xf numFmtId="0" fontId="0" fillId="17" borderId="0" xfId="0" applyFill="1"/>
    <xf numFmtId="0" fontId="34" fillId="16" borderId="0" xfId="1" applyFont="1" applyFill="1" applyAlignment="1">
      <alignment horizontal="right"/>
    </xf>
    <xf numFmtId="0" fontId="0" fillId="16" borderId="0" xfId="0" applyFill="1" applyAlignment="1"/>
    <xf numFmtId="0" fontId="35" fillId="17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left" vertical="center" wrapText="1"/>
    </xf>
    <xf numFmtId="0" fontId="37" fillId="16" borderId="0" xfId="1" applyFont="1" applyFill="1" applyAlignment="1">
      <alignment horizontal="right" vertical="center"/>
    </xf>
    <xf numFmtId="0" fontId="0" fillId="17" borderId="0" xfId="0" applyFill="1" applyAlignment="1"/>
    <xf numFmtId="0" fontId="35" fillId="16" borderId="0" xfId="0" applyFont="1" applyFill="1" applyAlignment="1">
      <alignment vertical="top" wrapText="1"/>
    </xf>
  </cellXfs>
  <cellStyles count="2">
    <cellStyle name="Hiperlink" xfId="1" builtinId="8"/>
    <cellStyle name="Normal" xfId="0" builtinId="0"/>
  </cellStyles>
  <dxfs count="11">
    <dxf>
      <font>
        <sz val="9"/>
        <color rgb="FF888888"/>
        <name val="Arial"/>
        <charset val="1"/>
      </font>
      <fill>
        <patternFill>
          <bgColor rgb="FFEEEEEE"/>
        </patternFill>
      </fill>
    </dxf>
    <dxf>
      <font>
        <b/>
        <sz val="9"/>
        <color rgb="FFC0392B"/>
        <name val="Arial"/>
        <charset val="1"/>
      </font>
    </dxf>
    <dxf>
      <font>
        <b/>
        <sz val="9"/>
        <color rgb="FFFFFFFF"/>
        <name val="Arial"/>
        <charset val="1"/>
      </font>
      <fill>
        <patternFill>
          <bgColor rgb="FFC0392B"/>
        </patternFill>
      </fill>
    </dxf>
    <dxf>
      <font>
        <b/>
        <sz val="9"/>
        <color rgb="FF2C1810"/>
        <name val="Arial"/>
        <charset val="1"/>
      </font>
      <fill>
        <patternFill>
          <bgColor rgb="FFF39C12"/>
        </patternFill>
      </fill>
    </dxf>
    <dxf>
      <font>
        <b/>
        <sz val="9"/>
        <color rgb="FFFFFFFF"/>
        <name val="Arial"/>
        <charset val="1"/>
      </font>
      <fill>
        <patternFill>
          <bgColor rgb="FF27AE60"/>
        </patternFill>
      </fill>
    </dxf>
    <dxf>
      <font>
        <b/>
        <sz val="9"/>
        <color rgb="FFFFFFFF"/>
        <name val="Arial"/>
        <charset val="1"/>
      </font>
      <fill>
        <patternFill>
          <bgColor rgb="FFC0392B"/>
        </patternFill>
      </fill>
    </dxf>
    <dxf>
      <font>
        <b/>
        <sz val="9"/>
        <color rgb="FF2C1810"/>
        <name val="Arial"/>
        <charset val="1"/>
      </font>
      <fill>
        <patternFill>
          <bgColor rgb="FFF39C12"/>
        </patternFill>
      </fill>
    </dxf>
    <dxf>
      <font>
        <b/>
        <sz val="9"/>
        <color rgb="FFFFFFFF"/>
        <name val="Arial"/>
        <charset val="1"/>
      </font>
      <fill>
        <patternFill>
          <bgColor rgb="FF27AE60"/>
        </patternFill>
      </fill>
    </dxf>
    <dxf>
      <font>
        <sz val="9"/>
        <color rgb="FF1A2B4A"/>
        <name val="Arial"/>
        <charset val="1"/>
      </font>
      <fill>
        <patternFill>
          <bgColor rgb="FFFADBD8"/>
        </patternFill>
      </fill>
    </dxf>
    <dxf>
      <font>
        <sz val="9"/>
        <color rgb="FF1A2B4A"/>
        <name val="Arial"/>
        <charset val="1"/>
      </font>
      <fill>
        <patternFill>
          <bgColor rgb="FFFEF9E7"/>
        </patternFill>
      </fill>
    </dxf>
    <dxf>
      <font>
        <sz val="9"/>
        <color rgb="FF1A2B4A"/>
        <name val="Arial"/>
        <charset val="1"/>
      </font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AAAAAA"/>
      <rgbColor rgb="FFC0504D"/>
      <rgbColor rgb="FFFEF9E7"/>
      <rgbColor rgb="FFF0F4FA"/>
      <rgbColor rgb="FF660066"/>
      <rgbColor rgb="FFC8A951"/>
      <rgbColor rgb="FF0066CC"/>
      <rgbColor rgb="FFC5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8FC"/>
      <rgbColor rgb="FFD5F5E3"/>
      <rgbColor rgb="FFF9F9F9"/>
      <rgbColor rgb="FFD9D9D9"/>
      <rgbColor rgb="FFEEEEEE"/>
      <rgbColor rgb="FFCC99FF"/>
      <rgbColor rgb="FFFADBD8"/>
      <rgbColor rgb="FF4F81BD"/>
      <rgbColor rgb="FF33CCCC"/>
      <rgbColor rgb="FF9BBB59"/>
      <rgbColor rgb="FFFFCC00"/>
      <rgbColor rgb="FFF39C12"/>
      <rgbColor rgb="FFFF6600"/>
      <rgbColor rgb="FF8064A2"/>
      <rgbColor rgb="FF888888"/>
      <rgbColor rgb="FF1A2B4A"/>
      <rgbColor rgb="FF27AE60"/>
      <rgbColor rgb="FF444444"/>
      <rgbColor rgb="FF2C1810"/>
      <rgbColor rgb="FFC0392B"/>
      <rgbColor rgb="FF555555"/>
      <rgbColor rgb="FF2E4D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F7F"/>
      <color rgb="FF8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Processos por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Dashboard!$C$18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60B-47F4-A998-725DA9EFCA8B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D60B-47F4-A998-725DA9EFCA8B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D60B-47F4-A998-725DA9EFCA8B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D60B-47F4-A998-725DA9EFCA8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B-47F4-A998-725DA9EFCA8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B-47F4-A998-725DA9EFCA8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B-47F4-A998-725DA9EFCA8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0B-47F4-A998-725DA9EFC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Dashboard!$B$19:$B$22</c:f>
              <c:strCache>
                <c:ptCount val="4"/>
                <c:pt idx="0">
                  <c:v>Ativo</c:v>
                </c:pt>
                <c:pt idx="1">
                  <c:v>Suspenso</c:v>
                </c:pt>
                <c:pt idx="2">
                  <c:v>Encerrado</c:v>
                </c:pt>
                <c:pt idx="3">
                  <c:v>Em Acordo</c:v>
                </c:pt>
              </c:strCache>
            </c:strRef>
          </c:cat>
          <c:val>
            <c:numRef>
              <c:f>Dashboard!$C$19:$C$22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0B-47F4-A998-725DA9EF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Processos por Prioridade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Dashboard!$I$18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Dashboard!$H$19:$H$21</c:f>
              <c:strCache>
                <c:ptCount val="3"/>
                <c:pt idx="0">
                  <c:v>Alta</c:v>
                </c:pt>
                <c:pt idx="1">
                  <c:v>Média</c:v>
                </c:pt>
                <c:pt idx="2">
                  <c:v>Baixa</c:v>
                </c:pt>
              </c:strCache>
            </c:strRef>
          </c:cat>
          <c:val>
            <c:numRef>
              <c:f>Dashboard!$I$19:$I$21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E-4B03-84C4-DDB8C22E6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96335"/>
        <c:axId val="5475190"/>
      </c:barChart>
      <c:catAx>
        <c:axId val="9289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5475190"/>
        <c:crosses val="autoZero"/>
        <c:auto val="1"/>
        <c:lblAlgn val="ctr"/>
        <c:lblOffset val="100"/>
        <c:noMultiLvlLbl val="0"/>
      </c:catAx>
      <c:valAx>
        <c:axId val="547519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9289633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Status de Pagamento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Dashboard!$O$18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5FF-4ADF-AFD2-7721D6B276E6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5FF-4ADF-AFD2-7721D6B276E6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F5FF-4ADF-AFD2-7721D6B276E6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FF-4ADF-AFD2-7721D6B276E6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FF-4ADF-AFD2-7721D6B276E6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FF-4ADF-AFD2-7721D6B276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Dashboard!$N$19:$N$21</c:f>
              <c:strCache>
                <c:ptCount val="3"/>
                <c:pt idx="0">
                  <c:v>A pagar</c:v>
                </c:pt>
                <c:pt idx="1">
                  <c:v>Pago</c:v>
                </c:pt>
                <c:pt idx="2">
                  <c:v>Parcelado</c:v>
                </c:pt>
              </c:strCache>
            </c:strRef>
          </c:cat>
          <c:val>
            <c:numRef>
              <c:f>Dashboard!$O$19:$O$21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FF-4ADF-AFD2-7721D6B27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stagram.com/suportead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4</xdr:col>
      <xdr:colOff>639360</xdr:colOff>
      <xdr:row>38</xdr:row>
      <xdr:rowOff>39240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24</xdr:row>
      <xdr:rowOff>0</xdr:rowOff>
    </xdr:from>
    <xdr:to>
      <xdr:col>10</xdr:col>
      <xdr:colOff>639360</xdr:colOff>
      <xdr:row>38</xdr:row>
      <xdr:rowOff>39240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24</xdr:row>
      <xdr:rowOff>0</xdr:rowOff>
    </xdr:from>
    <xdr:to>
      <xdr:col>16</xdr:col>
      <xdr:colOff>639360</xdr:colOff>
      <xdr:row>38</xdr:row>
      <xdr:rowOff>39240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152400</xdr:rowOff>
    </xdr:from>
    <xdr:to>
      <xdr:col>3</xdr:col>
      <xdr:colOff>419100</xdr:colOff>
      <xdr:row>8</xdr:row>
      <xdr:rowOff>66675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5065B-1B67-D19C-49DA-790465061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4382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suportead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a.me/71982951111" TargetMode="External"/><Relationship Id="rId1" Type="http://schemas.openxmlformats.org/officeDocument/2006/relationships/hyperlink" Target="https://www.instagram.com/suporteadv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zoomScaleNormal="100" workbookViewId="0">
      <pane ySplit="2" topLeftCell="A3" activePane="bottomLeft" state="frozen"/>
      <selection pane="bottomLeft" activeCell="I14" sqref="I14"/>
    </sheetView>
  </sheetViews>
  <sheetFormatPr defaultColWidth="8.7109375" defaultRowHeight="15" x14ac:dyDescent="0.25"/>
  <cols>
    <col min="1" max="1" width="28" customWidth="1"/>
    <col min="2" max="2" width="20" customWidth="1"/>
    <col min="3" max="4" width="22" customWidth="1"/>
    <col min="5" max="5" width="18" customWidth="1"/>
    <col min="6" max="6" width="11.140625" customWidth="1"/>
    <col min="7" max="7" width="18.28515625" customWidth="1"/>
    <col min="8" max="8" width="11.42578125" customWidth="1"/>
    <col min="9" max="9" width="15" customWidth="1"/>
    <col min="10" max="10" width="14" customWidth="1"/>
    <col min="11" max="11" width="30" customWidth="1"/>
    <col min="12" max="12" width="12" customWidth="1"/>
    <col min="13" max="15" width="16" customWidth="1"/>
    <col min="16" max="16" width="14" customWidth="1"/>
  </cols>
  <sheetData>
    <row r="1" spans="1:16" s="31" customFormat="1" ht="36" customHeight="1" x14ac:dyDescent="0.25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32" customFormat="1" ht="19.5" customHeight="1" x14ac:dyDescent="0.25">
      <c r="A2" s="37" t="s">
        <v>0</v>
      </c>
      <c r="B2" s="37"/>
      <c r="C2" s="37"/>
      <c r="D2" s="37"/>
      <c r="E2" s="38" t="s">
        <v>1</v>
      </c>
      <c r="F2" s="38"/>
      <c r="G2" s="38"/>
      <c r="H2" s="38"/>
      <c r="I2" s="39" t="s">
        <v>2</v>
      </c>
      <c r="J2" s="39"/>
      <c r="K2" s="39"/>
      <c r="L2" s="39"/>
      <c r="M2" s="39"/>
      <c r="N2" s="37" t="s">
        <v>3</v>
      </c>
      <c r="O2" s="37"/>
      <c r="P2" s="37"/>
    </row>
    <row r="3" spans="1:16" s="34" customFormat="1" ht="31.5" customHeight="1" x14ac:dyDescent="0.2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3" t="s">
        <v>13</v>
      </c>
      <c r="K3" s="33" t="s">
        <v>14</v>
      </c>
      <c r="L3" s="33" t="s">
        <v>15</v>
      </c>
      <c r="M3" s="33" t="s">
        <v>16</v>
      </c>
      <c r="N3" s="33" t="s">
        <v>17</v>
      </c>
      <c r="O3" s="33" t="s">
        <v>18</v>
      </c>
      <c r="P3" s="33" t="s">
        <v>19</v>
      </c>
    </row>
    <row r="4" spans="1:16" ht="18" customHeight="1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2">
        <v>46148</v>
      </c>
      <c r="J4" s="3">
        <f t="shared" ref="J4:J9" ca="1" si="0">IF(I4="","",I4-TODAY())</f>
        <v>2</v>
      </c>
      <c r="K4" s="4" t="s">
        <v>28</v>
      </c>
      <c r="L4" s="1" t="s">
        <v>29</v>
      </c>
      <c r="M4" s="1" t="s">
        <v>30</v>
      </c>
      <c r="N4" s="5">
        <v>15000</v>
      </c>
      <c r="O4" s="1" t="s">
        <v>31</v>
      </c>
      <c r="P4" s="5">
        <v>850</v>
      </c>
    </row>
    <row r="5" spans="1:16" ht="18" customHeight="1" x14ac:dyDescent="0.25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25</v>
      </c>
      <c r="G5" s="6" t="s">
        <v>37</v>
      </c>
      <c r="H5" s="6" t="s">
        <v>27</v>
      </c>
      <c r="I5" s="7">
        <v>46155</v>
      </c>
      <c r="J5" s="8">
        <f t="shared" ca="1" si="0"/>
        <v>9</v>
      </c>
      <c r="K5" s="9" t="s">
        <v>38</v>
      </c>
      <c r="L5" s="6" t="s">
        <v>29</v>
      </c>
      <c r="M5" s="6" t="s">
        <v>39</v>
      </c>
      <c r="N5" s="10">
        <v>22000</v>
      </c>
      <c r="O5" s="6" t="s">
        <v>40</v>
      </c>
      <c r="P5" s="10">
        <v>1200</v>
      </c>
    </row>
    <row r="6" spans="1:16" ht="18" customHeight="1" x14ac:dyDescent="0.25">
      <c r="A6" s="1" t="s">
        <v>41</v>
      </c>
      <c r="B6" s="1" t="s">
        <v>42</v>
      </c>
      <c r="C6" s="1" t="s">
        <v>43</v>
      </c>
      <c r="D6" s="1" t="s">
        <v>44</v>
      </c>
      <c r="E6" s="1" t="s">
        <v>24</v>
      </c>
      <c r="F6" s="1" t="s">
        <v>45</v>
      </c>
      <c r="G6" s="1" t="s">
        <v>46</v>
      </c>
      <c r="H6" s="1" t="s">
        <v>27</v>
      </c>
      <c r="I6" s="2">
        <v>46154</v>
      </c>
      <c r="J6" s="3">
        <f t="shared" ca="1" si="0"/>
        <v>8</v>
      </c>
      <c r="K6" s="4" t="s">
        <v>47</v>
      </c>
      <c r="L6" s="1" t="s">
        <v>48</v>
      </c>
      <c r="M6" s="1" t="s">
        <v>30</v>
      </c>
      <c r="N6" s="5">
        <v>35000</v>
      </c>
      <c r="O6" s="1" t="s">
        <v>49</v>
      </c>
      <c r="P6" s="5">
        <v>3500</v>
      </c>
    </row>
    <row r="7" spans="1:16" ht="18" customHeight="1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25</v>
      </c>
      <c r="G7" s="6" t="s">
        <v>55</v>
      </c>
      <c r="H7" s="6" t="s">
        <v>27</v>
      </c>
      <c r="I7" s="7">
        <v>46164</v>
      </c>
      <c r="J7" s="8">
        <f t="shared" ca="1" si="0"/>
        <v>18</v>
      </c>
      <c r="K7" s="9" t="s">
        <v>56</v>
      </c>
      <c r="L7" s="6" t="s">
        <v>57</v>
      </c>
      <c r="M7" s="6" t="s">
        <v>39</v>
      </c>
      <c r="N7" s="10">
        <v>8000</v>
      </c>
      <c r="O7" s="6" t="s">
        <v>49</v>
      </c>
      <c r="P7" s="10">
        <v>400</v>
      </c>
    </row>
    <row r="8" spans="1:16" ht="18" customHeight="1" x14ac:dyDescent="0.25">
      <c r="A8" s="1" t="s">
        <v>58</v>
      </c>
      <c r="B8" s="1" t="s">
        <v>59</v>
      </c>
      <c r="C8" s="1" t="s">
        <v>60</v>
      </c>
      <c r="D8" s="1" t="s">
        <v>61</v>
      </c>
      <c r="E8" s="1" t="s">
        <v>62</v>
      </c>
      <c r="F8" s="1" t="s">
        <v>136</v>
      </c>
      <c r="G8" s="1" t="s">
        <v>46</v>
      </c>
      <c r="H8" s="1" t="s">
        <v>63</v>
      </c>
      <c r="I8" s="2">
        <v>46150</v>
      </c>
      <c r="J8" s="3">
        <f t="shared" ca="1" si="0"/>
        <v>4</v>
      </c>
      <c r="K8" s="4" t="s">
        <v>64</v>
      </c>
      <c r="L8" s="1" t="s">
        <v>29</v>
      </c>
      <c r="M8" s="1" t="s">
        <v>65</v>
      </c>
      <c r="N8" s="5">
        <v>12000</v>
      </c>
      <c r="O8" s="1" t="s">
        <v>31</v>
      </c>
      <c r="P8" s="5">
        <v>600</v>
      </c>
    </row>
    <row r="9" spans="1:16" ht="18" customHeight="1" x14ac:dyDescent="0.25">
      <c r="A9" s="6" t="s">
        <v>66</v>
      </c>
      <c r="B9" s="6" t="s">
        <v>67</v>
      </c>
      <c r="C9" s="6" t="s">
        <v>68</v>
      </c>
      <c r="D9" s="6" t="s">
        <v>69</v>
      </c>
      <c r="E9" s="6" t="s">
        <v>70</v>
      </c>
      <c r="F9" s="6" t="s">
        <v>137</v>
      </c>
      <c r="G9" s="6" t="s">
        <v>37</v>
      </c>
      <c r="H9" s="6" t="s">
        <v>72</v>
      </c>
      <c r="I9" s="7">
        <v>46174</v>
      </c>
      <c r="J9" s="8">
        <f t="shared" ca="1" si="0"/>
        <v>28</v>
      </c>
      <c r="K9" s="9" t="s">
        <v>73</v>
      </c>
      <c r="L9" s="6" t="s">
        <v>57</v>
      </c>
      <c r="M9" s="6" t="s">
        <v>30</v>
      </c>
      <c r="N9" s="10">
        <v>18000</v>
      </c>
      <c r="O9" s="6" t="s">
        <v>49</v>
      </c>
      <c r="P9" s="10">
        <v>2100</v>
      </c>
    </row>
  </sheetData>
  <autoFilter ref="A3:P9" xr:uid="{00000000-0009-0000-0000-000000000000}"/>
  <mergeCells count="5">
    <mergeCell ref="A1:P1"/>
    <mergeCell ref="A2:D2"/>
    <mergeCell ref="E2:H2"/>
    <mergeCell ref="I2:M2"/>
    <mergeCell ref="N2:P2"/>
  </mergeCells>
  <conditionalFormatting sqref="A4:P204">
    <cfRule type="expression" dxfId="10" priority="2">
      <formula>AND($I4&lt;&gt;"",$I4-TODAY()&gt;=12)</formula>
    </cfRule>
    <cfRule type="expression" dxfId="9" priority="3">
      <formula>AND($I4&lt;&gt;"",$I4-TODAY()&gt;=4,$I4-TODAY()&lt;12)</formula>
    </cfRule>
    <cfRule type="expression" dxfId="8" priority="4">
      <formula>AND($I4&lt;&gt;"",$I4-TODAY()&lt;=3)</formula>
    </cfRule>
  </conditionalFormatting>
  <conditionalFormatting sqref="I4:I204">
    <cfRule type="expression" dxfId="7" priority="5">
      <formula>AND(I4&lt;&gt;"",(I4-TODAY())&gt;=12)</formula>
    </cfRule>
    <cfRule type="expression" dxfId="6" priority="6">
      <formula>AND(I4&lt;&gt;"",(I4-TODAY())&gt;=4,(I4-TODAY())&lt;12)</formula>
    </cfRule>
    <cfRule type="expression" dxfId="5" priority="7">
      <formula>AND(I4&lt;&gt;"",(I4-TODAY())&lt;=3)</formula>
    </cfRule>
  </conditionalFormatting>
  <conditionalFormatting sqref="J4:J204">
    <cfRule type="expression" dxfId="4" priority="8">
      <formula>AND($I4&lt;&gt;"",($I4-TODAY())&gt;=12)</formula>
    </cfRule>
    <cfRule type="expression" dxfId="3" priority="9">
      <formula>AND($I4&lt;&gt;"",($I4-TODAY())&gt;=4,($I4-TODAY())&lt;12)</formula>
    </cfRule>
    <cfRule type="expression" dxfId="2" priority="10">
      <formula>AND($I4&lt;&gt;"",($I4-TODAY())&lt;=3)</formula>
    </cfRule>
  </conditionalFormatting>
  <conditionalFormatting sqref="L4:L204">
    <cfRule type="expression" dxfId="1" priority="11">
      <formula>L4="Alta"</formula>
    </cfRule>
  </conditionalFormatting>
  <conditionalFormatting sqref="H4:H204">
    <cfRule type="expression" dxfId="0" priority="12">
      <formula>H4="Encerrado"</formula>
    </cfRule>
  </conditionalFormatting>
  <dataValidations count="5">
    <dataValidation type="list" allowBlank="1" sqref="G4:G204" xr:uid="{00000000-0002-0000-0000-000000000000}">
      <formula1>"Inicial,Contestação,Instrução,Recursal,Cumprimento de Sentença,Transitado em Julgado"</formula1>
      <formula2>0</formula2>
    </dataValidation>
    <dataValidation type="list" allowBlank="1" sqref="H4:H204" xr:uid="{00000000-0002-0000-0000-000001000000}">
      <formula1>"Ativo,Suspenso,Encerrado,Em Acordo"</formula1>
      <formula2>0</formula2>
    </dataValidation>
    <dataValidation type="list" allowBlank="1" sqref="F4:F204" xr:uid="{00000000-0002-0000-0000-000002000000}">
      <formula1>"ESAJ,PJe,e-JUR,Projudi,e-Proc,Outro"</formula1>
      <formula2>0</formula2>
    </dataValidation>
    <dataValidation type="list" allowBlank="1" sqref="L4:L204" xr:uid="{00000000-0002-0000-0000-000003000000}">
      <formula1>"Alta,Média,Baixa"</formula1>
      <formula2>0</formula2>
    </dataValidation>
    <dataValidation type="list" allowBlank="1" sqref="O4:O204" xr:uid="{00000000-0002-0000-0000-000004000000}">
      <formula1>"A pagar,Pago,Parcelado"</formula1>
      <formula2>0</formula2>
    </dataValidation>
  </dataValidations>
  <hyperlinks>
    <hyperlink ref="A1:P1" r:id="rId1" display="⚖️  CONTROLE PROCESSUAL  ·  @suporteadv" xr:uid="{852F3CAE-D864-4B35-97EC-0E39DE1BF939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79"/>
  <sheetViews>
    <sheetView showGridLines="0" zoomScale="90" zoomScaleNormal="90" workbookViewId="0">
      <selection activeCell="X13" sqref="X13"/>
    </sheetView>
  </sheetViews>
  <sheetFormatPr defaultColWidth="8.7109375" defaultRowHeight="15" x14ac:dyDescent="0.25"/>
  <cols>
    <col min="1" max="1" width="2" customWidth="1"/>
    <col min="2" max="6" width="14" customWidth="1"/>
    <col min="7" max="7" width="2" customWidth="1"/>
    <col min="8" max="12" width="14" customWidth="1"/>
    <col min="13" max="13" width="2" customWidth="1"/>
    <col min="14" max="18" width="14" customWidth="1"/>
    <col min="19" max="19" width="2" customWidth="1"/>
  </cols>
  <sheetData>
    <row r="1" spans="2:24" ht="7.5" customHeight="1" x14ac:dyDescent="0.25">
      <c r="U1" s="11">
        <f>COUNTIF('Controle Processual'!H:H,"Ativo")</f>
        <v>4</v>
      </c>
      <c r="V1" s="11">
        <f>COUNTIF('Controle Processual'!H:H,"Suspenso")</f>
        <v>1</v>
      </c>
      <c r="W1" s="11">
        <f>COUNTIF('Controle Processual'!H:H,"Encerrado")</f>
        <v>0</v>
      </c>
      <c r="X1" s="11">
        <f>COUNTIF('Controle Processual'!H:H,"Em Acordo")</f>
        <v>1</v>
      </c>
    </row>
    <row r="2" spans="2:24" ht="43.5" customHeight="1" x14ac:dyDescent="0.25">
      <c r="B2" s="40" t="s">
        <v>139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U2" s="11">
        <f>COUNTIF('Controle Processual'!L:L,"Alta")</f>
        <v>3</v>
      </c>
      <c r="V2" s="11">
        <f>COUNTIF('Controle Processual'!L:L,"Média")</f>
        <v>1</v>
      </c>
      <c r="W2" s="11">
        <f>COUNTIF('Controle Processual'!L:L,"Baixa")</f>
        <v>2</v>
      </c>
    </row>
    <row r="3" spans="2:24" ht="6" customHeight="1" x14ac:dyDescent="0.25">
      <c r="U3" s="11">
        <f>COUNTIF('Controle Processual'!O:O,"A pagar")</f>
        <v>1</v>
      </c>
      <c r="V3" s="11">
        <f>COUNTIF('Controle Processual'!O:O,"Pago")</f>
        <v>3</v>
      </c>
      <c r="W3" s="11">
        <f>COUNTIF('Controle Processual'!O:O,"Parcelado")</f>
        <v>2</v>
      </c>
    </row>
    <row r="4" spans="2:24" ht="6" customHeight="1" x14ac:dyDescent="0.25">
      <c r="U4" s="11">
        <f ca="1">COUNTIFS('Controle Processual'!I:I,"&gt;"&amp;0,'Controle Processual'!I:I,"&lt;="&amp;(TODAY()+3))</f>
        <v>1</v>
      </c>
      <c r="V4" s="11">
        <f ca="1">COUNTIFS('Controle Processual'!I:I,"&gt;"&amp;(TODAY()+3),'Controle Processual'!I:I,"&lt;="&amp;(TODAY()+11))</f>
        <v>3</v>
      </c>
      <c r="W4" s="11">
        <f ca="1">COUNTIFS('Controle Processual'!I:I,"&gt;"&amp;(TODAY()+11))</f>
        <v>2</v>
      </c>
    </row>
    <row r="5" spans="2:24" ht="19.5" customHeight="1" x14ac:dyDescent="0.25">
      <c r="B5" s="41" t="s">
        <v>74</v>
      </c>
      <c r="C5" s="41"/>
      <c r="D5" s="41"/>
      <c r="E5" s="41"/>
      <c r="F5" s="41"/>
      <c r="H5" s="42" t="s">
        <v>75</v>
      </c>
      <c r="I5" s="42"/>
      <c r="J5" s="42"/>
      <c r="K5" s="42"/>
      <c r="L5" s="42"/>
      <c r="N5" s="43" t="s">
        <v>76</v>
      </c>
      <c r="O5" s="43"/>
      <c r="P5" s="43"/>
      <c r="Q5" s="43"/>
      <c r="R5" s="43"/>
      <c r="U5" s="11">
        <f>COUNTA('Controle Processual'!B:B)-1</f>
        <v>6</v>
      </c>
      <c r="V5" s="11">
        <f>SUMIF('Controle Processual'!B:B,"&lt;&gt;",'Controle Processual'!N:N)</f>
        <v>110000</v>
      </c>
      <c r="W5" s="11">
        <f>SUMIF('Controle Processual'!B:B,"&lt;&gt;",'Controle Processual'!P:P)</f>
        <v>8650</v>
      </c>
    </row>
    <row r="6" spans="2:24" ht="25.5" customHeight="1" x14ac:dyDescent="0.25">
      <c r="B6" s="44">
        <f>U5</f>
        <v>6</v>
      </c>
      <c r="C6" s="44"/>
      <c r="D6" s="44"/>
      <c r="E6" s="44"/>
      <c r="F6" s="44"/>
      <c r="H6" s="45">
        <f>V5</f>
        <v>110000</v>
      </c>
      <c r="I6" s="45"/>
      <c r="J6" s="45"/>
      <c r="K6" s="45"/>
      <c r="L6" s="45"/>
      <c r="N6" s="46">
        <f>U6</f>
        <v>22000</v>
      </c>
      <c r="O6" s="46"/>
      <c r="P6" s="46"/>
      <c r="Q6" s="46"/>
      <c r="R6" s="46"/>
      <c r="U6" s="11">
        <f>SUMIF('Controle Processual'!O:O,"A pagar",'Controle Processual'!N:N)</f>
        <v>22000</v>
      </c>
    </row>
    <row r="7" spans="2:24" ht="13.5" customHeight="1" x14ac:dyDescent="0.25">
      <c r="B7" s="44"/>
      <c r="C7" s="44"/>
      <c r="D7" s="44"/>
      <c r="E7" s="44"/>
      <c r="F7" s="44"/>
      <c r="H7" s="45"/>
      <c r="I7" s="45"/>
      <c r="J7" s="45"/>
      <c r="K7" s="45"/>
      <c r="L7" s="45"/>
      <c r="N7" s="46"/>
      <c r="O7" s="46"/>
      <c r="P7" s="46"/>
      <c r="Q7" s="46"/>
      <c r="R7" s="46"/>
    </row>
    <row r="8" spans="2:24" ht="13.5" customHeight="1" x14ac:dyDescent="0.25">
      <c r="B8" s="44"/>
      <c r="C8" s="44"/>
      <c r="D8" s="44"/>
      <c r="E8" s="44"/>
      <c r="F8" s="44"/>
      <c r="H8" s="45"/>
      <c r="I8" s="45"/>
      <c r="J8" s="45"/>
      <c r="K8" s="45"/>
      <c r="L8" s="45"/>
      <c r="N8" s="46"/>
      <c r="O8" s="46"/>
      <c r="P8" s="46"/>
      <c r="Q8" s="46"/>
      <c r="R8" s="46"/>
    </row>
    <row r="9" spans="2:24" ht="18" customHeight="1" x14ac:dyDescent="0.25">
      <c r="B9" s="12"/>
      <c r="C9" s="13"/>
      <c r="D9" s="13"/>
      <c r="E9" s="13"/>
      <c r="F9" s="13"/>
      <c r="H9" s="14"/>
      <c r="I9" s="13"/>
      <c r="J9" s="13"/>
      <c r="K9" s="13"/>
      <c r="L9" s="13"/>
      <c r="N9" s="15"/>
      <c r="O9" s="13"/>
      <c r="P9" s="13"/>
      <c r="Q9" s="13"/>
      <c r="R9" s="13"/>
    </row>
    <row r="10" spans="2:24" ht="9.75" customHeight="1" x14ac:dyDescent="0.25"/>
    <row r="11" spans="2:24" ht="19.5" customHeight="1" x14ac:dyDescent="0.25">
      <c r="B11" s="42" t="s">
        <v>77</v>
      </c>
      <c r="C11" s="42"/>
      <c r="D11" s="42"/>
      <c r="E11" s="42"/>
      <c r="F11" s="42"/>
      <c r="H11" s="43" t="s">
        <v>78</v>
      </c>
      <c r="I11" s="43"/>
      <c r="J11" s="43"/>
      <c r="K11" s="43"/>
      <c r="L11" s="43"/>
      <c r="N11" s="47" t="s">
        <v>79</v>
      </c>
      <c r="O11" s="47"/>
      <c r="P11" s="47"/>
      <c r="Q11" s="47"/>
      <c r="R11" s="47"/>
    </row>
    <row r="12" spans="2:24" ht="25.5" customHeight="1" x14ac:dyDescent="0.25">
      <c r="B12" s="48">
        <f>U1</f>
        <v>4</v>
      </c>
      <c r="C12" s="48"/>
      <c r="D12" s="48"/>
      <c r="E12" s="48"/>
      <c r="F12" s="48"/>
      <c r="H12" s="49">
        <f ca="1">U4</f>
        <v>1</v>
      </c>
      <c r="I12" s="49"/>
      <c r="J12" s="49"/>
      <c r="K12" s="49"/>
      <c r="L12" s="49"/>
      <c r="N12" s="50">
        <f ca="1">V4</f>
        <v>3</v>
      </c>
      <c r="O12" s="50"/>
      <c r="P12" s="50"/>
      <c r="Q12" s="50"/>
      <c r="R12" s="50"/>
    </row>
    <row r="13" spans="2:24" ht="13.5" customHeight="1" x14ac:dyDescent="0.25">
      <c r="B13" s="48"/>
      <c r="C13" s="48"/>
      <c r="D13" s="48"/>
      <c r="E13" s="48"/>
      <c r="F13" s="48"/>
      <c r="H13" s="49"/>
      <c r="I13" s="49"/>
      <c r="J13" s="49"/>
      <c r="K13" s="49"/>
      <c r="L13" s="49"/>
      <c r="N13" s="50"/>
      <c r="O13" s="50"/>
      <c r="P13" s="50"/>
      <c r="Q13" s="50"/>
      <c r="R13" s="50"/>
    </row>
    <row r="14" spans="2:24" ht="13.5" customHeight="1" x14ac:dyDescent="0.25">
      <c r="B14" s="48"/>
      <c r="C14" s="48"/>
      <c r="D14" s="48"/>
      <c r="E14" s="48"/>
      <c r="F14" s="48"/>
      <c r="H14" s="49"/>
      <c r="I14" s="49"/>
      <c r="J14" s="49"/>
      <c r="K14" s="49"/>
      <c r="L14" s="49"/>
      <c r="N14" s="50"/>
      <c r="O14" s="50"/>
      <c r="P14" s="50"/>
      <c r="Q14" s="50"/>
      <c r="R14" s="50"/>
    </row>
    <row r="15" spans="2:24" ht="18" customHeight="1" x14ac:dyDescent="0.25">
      <c r="B15" s="14"/>
      <c r="C15" s="13"/>
      <c r="D15" s="13"/>
      <c r="E15" s="13"/>
      <c r="F15" s="13"/>
      <c r="H15" s="15"/>
      <c r="I15" s="13"/>
      <c r="J15" s="13"/>
      <c r="K15" s="13"/>
      <c r="L15" s="13"/>
      <c r="N15" s="16"/>
      <c r="O15" s="13"/>
      <c r="P15" s="13"/>
      <c r="Q15" s="13"/>
      <c r="R15" s="13"/>
    </row>
    <row r="16" spans="2:24" ht="13.5" customHeight="1" x14ac:dyDescent="0.25"/>
    <row r="17" spans="2:18" ht="21.75" customHeight="1" x14ac:dyDescent="0.25">
      <c r="B17" s="51" t="s">
        <v>80</v>
      </c>
      <c r="C17" s="51"/>
      <c r="D17" s="51"/>
      <c r="E17" s="51"/>
      <c r="F17" s="51"/>
      <c r="H17" s="51" t="s">
        <v>81</v>
      </c>
      <c r="I17" s="51"/>
      <c r="J17" s="51"/>
      <c r="K17" s="51"/>
      <c r="L17" s="51"/>
      <c r="N17" s="51" t="s">
        <v>82</v>
      </c>
      <c r="O17" s="51"/>
      <c r="P17" s="51"/>
      <c r="Q17" s="51"/>
      <c r="R17" s="51"/>
    </row>
    <row r="18" spans="2:18" ht="19.5" customHeight="1" x14ac:dyDescent="0.25">
      <c r="B18" s="17" t="s">
        <v>11</v>
      </c>
      <c r="C18" s="17" t="s">
        <v>83</v>
      </c>
      <c r="H18" s="18" t="s">
        <v>15</v>
      </c>
      <c r="I18" s="18" t="s">
        <v>83</v>
      </c>
      <c r="N18" s="17" t="s">
        <v>84</v>
      </c>
      <c r="O18" s="17" t="s">
        <v>83</v>
      </c>
    </row>
    <row r="19" spans="2:18" ht="18" customHeight="1" x14ac:dyDescent="0.25">
      <c r="B19" s="19" t="s">
        <v>27</v>
      </c>
      <c r="C19" s="20">
        <f>U1</f>
        <v>4</v>
      </c>
      <c r="H19" s="19" t="s">
        <v>29</v>
      </c>
      <c r="I19" s="20">
        <f>U2</f>
        <v>3</v>
      </c>
      <c r="N19" s="19" t="s">
        <v>40</v>
      </c>
      <c r="O19" s="20">
        <f>U3</f>
        <v>1</v>
      </c>
    </row>
    <row r="20" spans="2:18" ht="18" customHeight="1" x14ac:dyDescent="0.25">
      <c r="B20" s="21" t="s">
        <v>72</v>
      </c>
      <c r="C20" s="22">
        <f>V1</f>
        <v>1</v>
      </c>
      <c r="H20" s="21" t="s">
        <v>48</v>
      </c>
      <c r="I20" s="22">
        <f>V2</f>
        <v>1</v>
      </c>
      <c r="N20" s="21" t="s">
        <v>49</v>
      </c>
      <c r="O20" s="22">
        <f>V3</f>
        <v>3</v>
      </c>
    </row>
    <row r="21" spans="2:18" ht="18" customHeight="1" x14ac:dyDescent="0.25">
      <c r="B21" s="19" t="s">
        <v>85</v>
      </c>
      <c r="C21" s="20">
        <f>W1</f>
        <v>0</v>
      </c>
      <c r="H21" s="19" t="s">
        <v>57</v>
      </c>
      <c r="I21" s="20">
        <f>W2</f>
        <v>2</v>
      </c>
      <c r="N21" s="19" t="s">
        <v>31</v>
      </c>
      <c r="O21" s="20">
        <f>W3</f>
        <v>2</v>
      </c>
    </row>
    <row r="22" spans="2:18" ht="18" customHeight="1" x14ac:dyDescent="0.25">
      <c r="B22" s="21" t="s">
        <v>63</v>
      </c>
      <c r="C22" s="22">
        <f>X1</f>
        <v>1</v>
      </c>
    </row>
    <row r="23" spans="2:18" ht="18" customHeight="1" x14ac:dyDescent="0.25"/>
    <row r="24" spans="2:18" ht="18" customHeight="1" x14ac:dyDescent="0.25"/>
    <row r="25" spans="2:18" ht="18" customHeight="1" x14ac:dyDescent="0.25"/>
    <row r="26" spans="2:18" ht="18" customHeight="1" x14ac:dyDescent="0.25"/>
    <row r="27" spans="2:18" ht="18" customHeight="1" x14ac:dyDescent="0.25"/>
    <row r="28" spans="2:18" ht="18" customHeight="1" x14ac:dyDescent="0.25"/>
    <row r="29" spans="2:18" ht="18" customHeight="1" x14ac:dyDescent="0.25"/>
    <row r="30" spans="2:18" ht="18" customHeight="1" x14ac:dyDescent="0.25"/>
    <row r="31" spans="2:18" ht="18" customHeight="1" x14ac:dyDescent="0.25"/>
    <row r="32" spans="2:18" ht="18" customHeight="1" x14ac:dyDescent="0.25"/>
    <row r="33" spans="2:18" ht="18" customHeight="1" x14ac:dyDescent="0.25"/>
    <row r="34" spans="2:18" ht="18" customHeight="1" x14ac:dyDescent="0.25"/>
    <row r="35" spans="2:18" ht="18" customHeight="1" x14ac:dyDescent="0.25"/>
    <row r="36" spans="2:18" ht="18" customHeight="1" x14ac:dyDescent="0.25"/>
    <row r="37" spans="2:18" ht="18" customHeight="1" x14ac:dyDescent="0.25"/>
    <row r="38" spans="2:18" ht="18" customHeight="1" x14ac:dyDescent="0.25"/>
    <row r="39" spans="2:18" ht="18" customHeight="1" x14ac:dyDescent="0.25"/>
    <row r="40" spans="2:18" ht="18" customHeight="1" x14ac:dyDescent="0.25"/>
    <row r="41" spans="2:18" ht="18" customHeight="1" x14ac:dyDescent="0.25"/>
    <row r="42" spans="2:18" ht="18" customHeight="1" x14ac:dyDescent="0.25"/>
    <row r="43" spans="2:18" ht="21.75" customHeight="1" x14ac:dyDescent="0.25">
      <c r="B43" s="51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N43" s="51" t="s">
        <v>87</v>
      </c>
      <c r="O43" s="51"/>
      <c r="P43" s="51"/>
      <c r="Q43" s="51"/>
      <c r="R43" s="51"/>
    </row>
    <row r="44" spans="2:18" ht="21.75" customHeight="1" x14ac:dyDescent="0.25">
      <c r="B44" s="56" t="s">
        <v>88</v>
      </c>
      <c r="C44" s="56"/>
      <c r="D44" s="56"/>
      <c r="E44" s="56"/>
      <c r="F44" s="56"/>
      <c r="G44" s="56"/>
      <c r="H44" s="56"/>
      <c r="I44" s="57">
        <f ca="1">U4</f>
        <v>1</v>
      </c>
      <c r="J44" s="57"/>
      <c r="K44" s="57"/>
      <c r="L44" s="57"/>
      <c r="N44" s="23" t="s">
        <v>89</v>
      </c>
      <c r="O44" s="58">
        <f>V5</f>
        <v>110000</v>
      </c>
      <c r="P44" s="58"/>
      <c r="Q44" s="58"/>
      <c r="R44" s="58"/>
    </row>
    <row r="45" spans="2:18" ht="21.75" customHeight="1" x14ac:dyDescent="0.25">
      <c r="B45" s="59" t="s">
        <v>90</v>
      </c>
      <c r="C45" s="59"/>
      <c r="D45" s="59"/>
      <c r="E45" s="59"/>
      <c r="F45" s="59"/>
      <c r="G45" s="59"/>
      <c r="H45" s="59"/>
      <c r="I45" s="60">
        <f ca="1">V4</f>
        <v>3</v>
      </c>
      <c r="J45" s="60"/>
      <c r="K45" s="60"/>
      <c r="L45" s="60"/>
      <c r="N45" s="24" t="s">
        <v>91</v>
      </c>
      <c r="O45" s="61">
        <f>W5</f>
        <v>8650</v>
      </c>
      <c r="P45" s="61"/>
      <c r="Q45" s="61"/>
      <c r="R45" s="61"/>
    </row>
    <row r="46" spans="2:18" ht="21.75" customHeight="1" x14ac:dyDescent="0.25">
      <c r="B46" s="52" t="s">
        <v>92</v>
      </c>
      <c r="C46" s="52"/>
      <c r="D46" s="52"/>
      <c r="E46" s="52"/>
      <c r="F46" s="52"/>
      <c r="G46" s="52"/>
      <c r="H46" s="52"/>
      <c r="I46" s="53">
        <f ca="1">W4</f>
        <v>2</v>
      </c>
      <c r="J46" s="53"/>
      <c r="K46" s="53"/>
      <c r="L46" s="53"/>
      <c r="N46" s="23" t="s">
        <v>93</v>
      </c>
      <c r="O46" s="54">
        <f>U6</f>
        <v>22000</v>
      </c>
      <c r="P46" s="54"/>
      <c r="Q46" s="54"/>
      <c r="R46" s="54"/>
    </row>
    <row r="47" spans="2:18" ht="18" customHeight="1" x14ac:dyDescent="0.25"/>
    <row r="48" spans="2:18" ht="7.5" customHeight="1" x14ac:dyDescent="0.25"/>
    <row r="49" spans="2:18" ht="18" customHeight="1" x14ac:dyDescent="0.25">
      <c r="B49" s="55" t="s">
        <v>94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2:18" ht="18" customHeight="1" x14ac:dyDescent="0.25"/>
    <row r="51" spans="2:18" ht="18" customHeight="1" x14ac:dyDescent="0.25"/>
    <row r="52" spans="2:18" ht="18" customHeight="1" x14ac:dyDescent="0.25"/>
    <row r="53" spans="2:18" ht="18" customHeight="1" x14ac:dyDescent="0.25"/>
    <row r="54" spans="2:18" ht="18" customHeight="1" x14ac:dyDescent="0.25"/>
    <row r="55" spans="2:18" ht="18" customHeight="1" x14ac:dyDescent="0.25"/>
    <row r="56" spans="2:18" ht="18" customHeight="1" x14ac:dyDescent="0.25"/>
    <row r="57" spans="2:18" ht="18" customHeight="1" x14ac:dyDescent="0.25"/>
    <row r="58" spans="2:18" ht="18" customHeight="1" x14ac:dyDescent="0.25"/>
    <row r="59" spans="2:18" ht="18" customHeight="1" x14ac:dyDescent="0.25"/>
    <row r="60" spans="2:18" ht="18" customHeight="1" x14ac:dyDescent="0.25"/>
    <row r="61" spans="2:18" ht="18" customHeight="1" x14ac:dyDescent="0.25"/>
    <row r="62" spans="2:18" ht="18" customHeight="1" x14ac:dyDescent="0.25"/>
    <row r="63" spans="2:18" ht="18" customHeight="1" x14ac:dyDescent="0.25"/>
    <row r="64" spans="2:18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</sheetData>
  <mergeCells count="28">
    <mergeCell ref="B46:H46"/>
    <mergeCell ref="I46:L46"/>
    <mergeCell ref="O46:R46"/>
    <mergeCell ref="B49:R49"/>
    <mergeCell ref="B44:H44"/>
    <mergeCell ref="I44:L44"/>
    <mergeCell ref="O44:R44"/>
    <mergeCell ref="B45:H45"/>
    <mergeCell ref="I45:L45"/>
    <mergeCell ref="O45:R45"/>
    <mergeCell ref="B17:F17"/>
    <mergeCell ref="H17:L17"/>
    <mergeCell ref="N17:R17"/>
    <mergeCell ref="B43:L43"/>
    <mergeCell ref="N43:R43"/>
    <mergeCell ref="B11:F11"/>
    <mergeCell ref="H11:L11"/>
    <mergeCell ref="N11:R11"/>
    <mergeCell ref="B12:F14"/>
    <mergeCell ref="H12:L14"/>
    <mergeCell ref="N12:R14"/>
    <mergeCell ref="B2:R2"/>
    <mergeCell ref="B5:F5"/>
    <mergeCell ref="H5:L5"/>
    <mergeCell ref="N5:R5"/>
    <mergeCell ref="B6:F8"/>
    <mergeCell ref="H6:L8"/>
    <mergeCell ref="N6:R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7"/>
  <sheetViews>
    <sheetView showGridLines="0" topLeftCell="A10" zoomScaleNormal="100" workbookViewId="0">
      <selection activeCell="E21" sqref="E21"/>
    </sheetView>
  </sheetViews>
  <sheetFormatPr defaultColWidth="8.7109375" defaultRowHeight="15" x14ac:dyDescent="0.25"/>
  <cols>
    <col min="1" max="1" width="28" customWidth="1"/>
    <col min="2" max="2" width="96.5703125" customWidth="1"/>
  </cols>
  <sheetData>
    <row r="1" spans="1:2" ht="27.75" customHeight="1" x14ac:dyDescent="0.25">
      <c r="A1" s="62" t="s">
        <v>95</v>
      </c>
      <c r="B1" s="62"/>
    </row>
    <row r="2" spans="1:2" ht="18" customHeight="1" x14ac:dyDescent="0.25">
      <c r="A2" s="25"/>
      <c r="B2" s="26"/>
    </row>
    <row r="3" spans="1:2" ht="18" customHeight="1" x14ac:dyDescent="0.25">
      <c r="A3" s="27" t="s">
        <v>96</v>
      </c>
      <c r="B3" s="26"/>
    </row>
    <row r="4" spans="1:2" ht="18" customHeight="1" x14ac:dyDescent="0.25">
      <c r="A4" s="28" t="s">
        <v>97</v>
      </c>
      <c r="B4" s="26" t="s">
        <v>98</v>
      </c>
    </row>
    <row r="5" spans="1:2" ht="18" customHeight="1" x14ac:dyDescent="0.25">
      <c r="A5" s="29" t="s">
        <v>99</v>
      </c>
      <c r="B5" s="26" t="s">
        <v>100</v>
      </c>
    </row>
    <row r="6" spans="1:2" ht="18" customHeight="1" x14ac:dyDescent="0.25">
      <c r="A6" s="30" t="s">
        <v>101</v>
      </c>
      <c r="B6" s="26" t="s">
        <v>102</v>
      </c>
    </row>
    <row r="7" spans="1:2" ht="18" customHeight="1" x14ac:dyDescent="0.25">
      <c r="A7" s="25"/>
      <c r="B7" s="26"/>
    </row>
    <row r="8" spans="1:2" ht="18" customHeight="1" x14ac:dyDescent="0.25">
      <c r="A8" s="27" t="s">
        <v>103</v>
      </c>
      <c r="B8" s="26"/>
    </row>
    <row r="9" spans="1:2" ht="18" customHeight="1" x14ac:dyDescent="0.25">
      <c r="A9" s="25" t="s">
        <v>25</v>
      </c>
      <c r="B9" s="26" t="s">
        <v>104</v>
      </c>
    </row>
    <row r="10" spans="1:2" ht="18" customHeight="1" x14ac:dyDescent="0.25">
      <c r="A10" s="25" t="s">
        <v>45</v>
      </c>
      <c r="B10" s="26" t="s">
        <v>105</v>
      </c>
    </row>
    <row r="11" spans="1:2" ht="18" customHeight="1" x14ac:dyDescent="0.25">
      <c r="A11" s="25" t="s">
        <v>71</v>
      </c>
      <c r="B11" s="26" t="s">
        <v>106</v>
      </c>
    </row>
    <row r="12" spans="1:2" ht="18" customHeight="1" x14ac:dyDescent="0.25">
      <c r="A12" s="25" t="s">
        <v>107</v>
      </c>
      <c r="B12" s="26" t="s">
        <v>108</v>
      </c>
    </row>
    <row r="13" spans="1:2" ht="18" customHeight="1" x14ac:dyDescent="0.25">
      <c r="A13" s="25" t="s">
        <v>109</v>
      </c>
      <c r="B13" s="26" t="s">
        <v>110</v>
      </c>
    </row>
    <row r="14" spans="1:2" ht="18" customHeight="1" x14ac:dyDescent="0.25">
      <c r="A14" s="25" t="s">
        <v>111</v>
      </c>
      <c r="B14" s="26" t="s">
        <v>112</v>
      </c>
    </row>
    <row r="15" spans="1:2" ht="18" customHeight="1" x14ac:dyDescent="0.25">
      <c r="A15" s="25"/>
      <c r="B15" s="26"/>
    </row>
    <row r="16" spans="1:2" ht="18" customHeight="1" x14ac:dyDescent="0.25">
      <c r="A16" s="27" t="s">
        <v>113</v>
      </c>
      <c r="B16" s="26"/>
    </row>
    <row r="17" spans="1:2" ht="18" customHeight="1" x14ac:dyDescent="0.25">
      <c r="A17" s="25" t="s">
        <v>46</v>
      </c>
      <c r="B17" s="26" t="s">
        <v>114</v>
      </c>
    </row>
    <row r="18" spans="1:2" ht="18" customHeight="1" x14ac:dyDescent="0.25">
      <c r="A18" s="25" t="s">
        <v>55</v>
      </c>
      <c r="B18" s="26" t="s">
        <v>115</v>
      </c>
    </row>
    <row r="19" spans="1:2" ht="18" customHeight="1" x14ac:dyDescent="0.25">
      <c r="A19" s="25" t="s">
        <v>26</v>
      </c>
      <c r="B19" s="26" t="s">
        <v>116</v>
      </c>
    </row>
    <row r="20" spans="1:2" ht="18" customHeight="1" x14ac:dyDescent="0.25">
      <c r="A20" s="25" t="s">
        <v>37</v>
      </c>
      <c r="B20" s="26" t="s">
        <v>117</v>
      </c>
    </row>
    <row r="21" spans="1:2" ht="18" customHeight="1" x14ac:dyDescent="0.25">
      <c r="A21" s="25" t="s">
        <v>118</v>
      </c>
      <c r="B21" s="26" t="s">
        <v>119</v>
      </c>
    </row>
    <row r="22" spans="1:2" ht="18" customHeight="1" x14ac:dyDescent="0.25">
      <c r="A22" s="25" t="s">
        <v>120</v>
      </c>
      <c r="B22" s="26" t="s">
        <v>121</v>
      </c>
    </row>
    <row r="23" spans="1:2" ht="18" customHeight="1" x14ac:dyDescent="0.25">
      <c r="A23" s="25"/>
      <c r="B23" s="26"/>
    </row>
    <row r="24" spans="1:2" ht="18" customHeight="1" x14ac:dyDescent="0.25">
      <c r="A24" s="27" t="s">
        <v>122</v>
      </c>
      <c r="B24" s="26"/>
    </row>
    <row r="25" spans="1:2" ht="18" customHeight="1" x14ac:dyDescent="0.25">
      <c r="A25" s="25" t="s">
        <v>40</v>
      </c>
      <c r="B25" s="26" t="s">
        <v>123</v>
      </c>
    </row>
    <row r="26" spans="1:2" ht="18" customHeight="1" x14ac:dyDescent="0.25">
      <c r="A26" s="25" t="s">
        <v>49</v>
      </c>
      <c r="B26" s="26" t="s">
        <v>124</v>
      </c>
    </row>
    <row r="27" spans="1:2" ht="18" customHeight="1" x14ac:dyDescent="0.25">
      <c r="A27" s="25" t="s">
        <v>31</v>
      </c>
      <c r="B27" s="26" t="s">
        <v>125</v>
      </c>
    </row>
    <row r="28" spans="1:2" ht="18" customHeight="1" x14ac:dyDescent="0.25">
      <c r="A28" s="25"/>
      <c r="B28" s="26"/>
    </row>
    <row r="29" spans="1:2" ht="18" customHeight="1" x14ac:dyDescent="0.25">
      <c r="A29" s="27" t="s">
        <v>126</v>
      </c>
      <c r="B29" s="26"/>
    </row>
    <row r="30" spans="1:2" ht="18" customHeight="1" x14ac:dyDescent="0.25">
      <c r="A30" s="25" t="s">
        <v>127</v>
      </c>
      <c r="B30" s="26" t="s">
        <v>128</v>
      </c>
    </row>
    <row r="31" spans="1:2" ht="18" customHeight="1" x14ac:dyDescent="0.25">
      <c r="A31" s="25" t="s">
        <v>129</v>
      </c>
      <c r="B31" s="26" t="s">
        <v>130</v>
      </c>
    </row>
    <row r="32" spans="1:2" ht="18" customHeight="1" x14ac:dyDescent="0.25">
      <c r="A32" s="25" t="s">
        <v>131</v>
      </c>
      <c r="B32" s="26" t="s">
        <v>132</v>
      </c>
    </row>
    <row r="33" spans="1:2" ht="18" customHeight="1" x14ac:dyDescent="0.25">
      <c r="A33" s="25" t="s">
        <v>133</v>
      </c>
      <c r="B33" s="26" t="s">
        <v>134</v>
      </c>
    </row>
    <row r="34" spans="1:2" ht="18" customHeight="1" x14ac:dyDescent="0.25">
      <c r="A34" s="25" t="s">
        <v>9</v>
      </c>
      <c r="B34" s="26" t="s">
        <v>135</v>
      </c>
    </row>
    <row r="37" spans="1:2" x14ac:dyDescent="0.25">
      <c r="A37" s="35" t="s">
        <v>140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DA7F-5835-4000-B7C6-5AC93075D3BB}">
  <dimension ref="A3:V44"/>
  <sheetViews>
    <sheetView tabSelected="1" workbookViewId="0">
      <selection activeCell="B12" sqref="B12:V38"/>
    </sheetView>
  </sheetViews>
  <sheetFormatPr defaultRowHeight="15" x14ac:dyDescent="0.25"/>
  <cols>
    <col min="1" max="4" width="9.140625" style="63"/>
    <col min="5" max="5" width="9.140625" style="63" customWidth="1"/>
    <col min="6" max="14" width="9.140625" style="63"/>
    <col min="15" max="15" width="9.140625" style="63" customWidth="1"/>
    <col min="16" max="16384" width="9.140625" style="63"/>
  </cols>
  <sheetData>
    <row r="3" spans="1:22" ht="15" customHeight="1" x14ac:dyDescent="0.25">
      <c r="E3" s="68" t="s">
        <v>141</v>
      </c>
      <c r="F3" s="68"/>
      <c r="G3" s="68"/>
      <c r="H3" s="68"/>
      <c r="I3" s="68"/>
      <c r="J3" s="68"/>
      <c r="K3" s="68"/>
      <c r="L3" s="68"/>
      <c r="O3" s="65" t="s">
        <v>143</v>
      </c>
      <c r="P3" s="65"/>
      <c r="Q3" s="65"/>
      <c r="R3" s="65"/>
      <c r="S3" s="65"/>
      <c r="T3" s="65"/>
      <c r="U3" s="65"/>
      <c r="V3" s="65"/>
    </row>
    <row r="4" spans="1:22" ht="15" customHeight="1" x14ac:dyDescent="0.25">
      <c r="E4" s="68"/>
      <c r="F4" s="68"/>
      <c r="G4" s="68"/>
      <c r="H4" s="68"/>
      <c r="I4" s="68"/>
      <c r="J4" s="68"/>
      <c r="K4" s="68"/>
      <c r="L4" s="68"/>
      <c r="O4" s="65"/>
      <c r="P4" s="65"/>
      <c r="Q4" s="65"/>
      <c r="R4" s="65"/>
      <c r="S4" s="65"/>
      <c r="T4" s="65"/>
      <c r="U4" s="65"/>
      <c r="V4" s="65"/>
    </row>
    <row r="5" spans="1:22" ht="15" customHeight="1" x14ac:dyDescent="0.25">
      <c r="E5" s="68"/>
      <c r="F5" s="68"/>
      <c r="G5" s="68"/>
      <c r="H5" s="68"/>
      <c r="I5" s="68"/>
      <c r="J5" s="68"/>
      <c r="K5" s="68"/>
      <c r="L5" s="68"/>
      <c r="O5" s="69" t="s">
        <v>142</v>
      </c>
      <c r="P5" s="69"/>
      <c r="Q5" s="69"/>
      <c r="R5" s="69"/>
      <c r="S5" s="69"/>
      <c r="T5" s="69"/>
      <c r="U5" s="69"/>
      <c r="V5" s="69"/>
    </row>
    <row r="6" spans="1:22" ht="15" customHeight="1" x14ac:dyDescent="0.25">
      <c r="E6" s="68"/>
      <c r="F6" s="68"/>
      <c r="G6" s="68"/>
      <c r="H6" s="68"/>
      <c r="I6" s="68"/>
      <c r="J6" s="68"/>
      <c r="K6" s="68"/>
      <c r="L6" s="68"/>
      <c r="O6" s="69"/>
      <c r="P6" s="69"/>
      <c r="Q6" s="69"/>
      <c r="R6" s="69"/>
      <c r="S6" s="69"/>
      <c r="T6" s="69"/>
      <c r="U6" s="69"/>
      <c r="V6" s="69"/>
    </row>
    <row r="7" spans="1:22" x14ac:dyDescent="0.25">
      <c r="E7" s="68"/>
      <c r="F7" s="68"/>
      <c r="G7" s="68"/>
      <c r="H7" s="68"/>
      <c r="I7" s="68"/>
      <c r="J7" s="68"/>
      <c r="K7" s="68"/>
      <c r="L7" s="68"/>
    </row>
    <row r="11" spans="1:22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22.5" customHeight="1" x14ac:dyDescent="0.25">
      <c r="A12" s="64"/>
      <c r="B12" s="67" t="s">
        <v>144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spans="1:22" ht="15" customHeight="1" x14ac:dyDescent="0.25">
      <c r="A13" s="7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</row>
    <row r="14" spans="1:22" ht="15" customHeight="1" x14ac:dyDescent="0.25">
      <c r="A14" s="70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15" customHeight="1" x14ac:dyDescent="0.25">
      <c r="A15" s="70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15" customHeight="1" x14ac:dyDescent="0.25">
      <c r="A16" s="70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15" customHeight="1" x14ac:dyDescent="0.25">
      <c r="A17" s="70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15" customHeight="1" x14ac:dyDescent="0.25">
      <c r="A18" s="70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15" customHeight="1" x14ac:dyDescent="0.25">
      <c r="A19" s="70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15" customHeight="1" x14ac:dyDescent="0.25">
      <c r="A20" s="70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15" customHeight="1" x14ac:dyDescent="0.25">
      <c r="A21" s="70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15" customHeight="1" x14ac:dyDescent="0.25">
      <c r="A22" s="70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15" customHeight="1" x14ac:dyDescent="0.25">
      <c r="A23" s="70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</row>
    <row r="24" spans="1:22" ht="15" customHeight="1" x14ac:dyDescent="0.25">
      <c r="A24" s="70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</row>
    <row r="25" spans="1:22" ht="15" customHeight="1" x14ac:dyDescent="0.25">
      <c r="A25" s="70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</row>
    <row r="26" spans="1:22" ht="15" customHeight="1" x14ac:dyDescent="0.25">
      <c r="A26" s="70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</row>
    <row r="27" spans="1:22" ht="15" customHeight="1" x14ac:dyDescent="0.25">
      <c r="A27" s="70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</row>
    <row r="28" spans="1:22" ht="15" customHeight="1" x14ac:dyDescent="0.25">
      <c r="A28" s="70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</row>
    <row r="29" spans="1:22" ht="15" customHeight="1" x14ac:dyDescent="0.25">
      <c r="A29" s="70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</row>
    <row r="30" spans="1:22" ht="15" customHeight="1" x14ac:dyDescent="0.25">
      <c r="A30" s="70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</row>
    <row r="31" spans="1:22" ht="15" customHeight="1" x14ac:dyDescent="0.25">
      <c r="A31" s="70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spans="1:22" ht="15" customHeight="1" x14ac:dyDescent="0.25">
      <c r="A32" s="70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22" ht="15" customHeight="1" x14ac:dyDescent="0.25">
      <c r="A33" s="70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spans="1:22" ht="15" customHeight="1" x14ac:dyDescent="0.25">
      <c r="A34" s="70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spans="1:22" ht="15" customHeight="1" x14ac:dyDescent="0.25">
      <c r="A35" s="70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2" ht="15" customHeight="1" x14ac:dyDescent="0.25">
      <c r="A36" s="64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</row>
    <row r="37" spans="1:22" ht="15" customHeight="1" x14ac:dyDescent="0.25">
      <c r="A37" s="64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</row>
    <row r="38" spans="1:22" ht="15" customHeight="1" x14ac:dyDescent="0.25">
      <c r="A38" s="64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</row>
    <row r="39" spans="1:22" ht="15" customHeight="1" x14ac:dyDescent="0.25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 x14ac:dyDescent="0.25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5" customHeight="1" x14ac:dyDescent="0.25">
      <c r="A41" s="66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ht="15" customHeight="1" x14ac:dyDescent="0.25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 ht="15" customHeight="1" x14ac:dyDescent="0.25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 ht="15" customHeight="1" x14ac:dyDescent="0.25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</sheetData>
  <mergeCells count="4">
    <mergeCell ref="O5:V6"/>
    <mergeCell ref="B12:V38"/>
    <mergeCell ref="E3:L7"/>
    <mergeCell ref="O3:V4"/>
  </mergeCells>
  <hyperlinks>
    <hyperlink ref="O5" r:id="rId1" xr:uid="{769F0477-E398-48AE-A131-3C669C4ED9DC}"/>
    <hyperlink ref="O3:V4" r:id="rId2" display="Fale agora no WhatsApp: (71) 98295-1111" xr:uid="{A88D87FE-7F0A-4D56-8973-09684F81BA0B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Controle Processual</vt:lpstr>
      <vt:lpstr>Dashboard</vt:lpstr>
      <vt:lpstr>Legenda &amp; Instruções</vt:lpstr>
      <vt:lpstr>@suporteadv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Ivan - SuporteADV</cp:lastModifiedBy>
  <cp:revision>1</cp:revision>
  <dcterms:created xsi:type="dcterms:W3CDTF">2026-05-02T06:05:52Z</dcterms:created>
  <dcterms:modified xsi:type="dcterms:W3CDTF">2026-05-04T23:04:54Z</dcterms:modified>
  <dc:language>en-US</dc:language>
</cp:coreProperties>
</file>